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D21" i="2"/>
  <c r="D20"/>
  <c r="D19"/>
  <c r="C23"/>
  <c r="C22"/>
  <c r="C21"/>
  <c r="C20"/>
  <c r="C19"/>
  <c r="B21"/>
  <c r="B20"/>
  <c r="B19"/>
  <c r="D18"/>
  <c r="C18"/>
  <c r="B18"/>
  <c r="D17"/>
  <c r="C17"/>
  <c r="B17"/>
  <c r="D16"/>
  <c r="B16"/>
  <c r="D15"/>
  <c r="B15"/>
  <c r="D14"/>
  <c r="B14"/>
  <c r="C12"/>
  <c r="B12"/>
</calcChain>
</file>

<file path=xl/sharedStrings.xml><?xml version="1.0" encoding="utf-8"?>
<sst xmlns="http://schemas.openxmlformats.org/spreadsheetml/2006/main" count="27" uniqueCount="22">
  <si>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</si>
  <si>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</si>
  <si>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</si>
  <si>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</si>
  <si>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4</t>
  </si>
  <si>
    <t>8</t>
  </si>
  <si>
    <t>9</t>
  </si>
  <si>
    <t xml:space="preserve">Доходы бюджета - всего  </t>
  </si>
  <si>
    <t>-</t>
  </si>
  <si>
    <t>в том числе:</t>
  </si>
  <si>
    <t>НАЛОГОВЫЕ И 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</si>
  <si>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</si>
  <si>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ОТ ОКАЗАНИЯ ПЛАТНЫХ УСЛУГ И КОМПЕНСАЦИИ ЗАТРАТ ГОСУДАРСТВА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</si>
  <si>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</si>
  <si>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</si>
  <si>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</si>
  <si>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</si>
  <si>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</si>
  <si>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x</t>
  </si>
  <si>
    <t>Результат исполнения бюджета                 (дефицит / профицит)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</si>
  <si>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</si>
  <si>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01.03.2019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</si>
</sst>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8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2" fillId="0" borderId="5">
      <alignment horizontal="right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3" fillId="0" borderId="37"/>
    <xf numFmtId="0" fontId="3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3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41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2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6">
      <alignment horizontal="center"/>
    </xf>
    <xf numFmtId="49" fontId="10" fillId="0" borderId="44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6">
      <alignment horizontal="center"/>
    </xf>
    <xf numFmtId="0" fontId="3" fillId="0" borderId="3"/>
    <xf numFmtId="0" fontId="10" fillId="0" borderId="3">
      <alignment horizontal="left"/>
    </xf>
    <xf numFmtId="0" fontId="10" fillId="0" borderId="46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4" fontId="10" fillId="0" borderId="15">
      <alignment horizontal="center"/>
    </xf>
    <xf numFmtId="4" fontId="10" fillId="0" borderId="16">
      <alignment horizontal="center"/>
    </xf>
    <xf numFmtId="49" fontId="10" fillId="0" borderId="25">
      <alignment horizontal="center" wrapText="1"/>
    </xf>
    <xf numFmtId="4" fontId="10" fillId="0" borderId="26">
      <alignment horizontal="center"/>
    </xf>
    <xf numFmtId="4" fontId="10" fillId="0" borderId="27">
      <alignment horizontal="center"/>
    </xf>
    <xf numFmtId="49" fontId="10" fillId="0" borderId="28">
      <alignment horizontal="center" wrapText="1"/>
    </xf>
    <xf numFmtId="4" fontId="10" fillId="0" borderId="29">
      <alignment horizontal="center"/>
    </xf>
    <xf numFmtId="4" fontId="10" fillId="0" borderId="29">
      <alignment horizontal="right"/>
    </xf>
    <xf numFmtId="4" fontId="10" fillId="0" borderId="30">
      <alignment horizontal="center"/>
    </xf>
    <xf numFmtId="0" fontId="10" fillId="0" borderId="17">
      <alignment horizontal="left" wrapText="1"/>
    </xf>
    <xf numFmtId="4" fontId="10" fillId="0" borderId="4">
      <alignment horizontal="center"/>
    </xf>
    <xf numFmtId="4" fontId="10" fillId="0" borderId="11">
      <alignment horizontal="right" shrinkToFit="1"/>
    </xf>
    <xf numFmtId="4" fontId="10" fillId="0" borderId="42">
      <alignment horizontal="center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37">
      <alignment horizontal="center"/>
    </xf>
    <xf numFmtId="0" fontId="11" fillId="0" borderId="1">
      <alignment horizontal="left"/>
    </xf>
    <xf numFmtId="0" fontId="10" fillId="0" borderId="1"/>
    <xf numFmtId="49" fontId="11" fillId="0" borderId="1"/>
    <xf numFmtId="0" fontId="11" fillId="0" borderId="1"/>
    <xf numFmtId="49" fontId="10" fillId="0" borderId="1">
      <alignment horizontal="left"/>
    </xf>
    <xf numFmtId="0" fontId="6" fillId="0" borderId="2">
      <alignment horizontal="center"/>
    </xf>
    <xf numFmtId="0" fontId="6" fillId="0" borderId="37">
      <alignment horizontal="center"/>
    </xf>
    <xf numFmtId="0" fontId="2" fillId="0" borderId="1">
      <alignment horizontal="center"/>
    </xf>
    <xf numFmtId="0" fontId="10" fillId="0" borderId="1">
      <alignment horizontal="left" vertical="top"/>
    </xf>
    <xf numFmtId="0" fontId="11" fillId="0" borderId="11">
      <alignment horizontal="left" wrapText="1"/>
    </xf>
    <xf numFmtId="0" fontId="11" fillId="0" borderId="37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0" fillId="0" borderId="47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4" fontId="10" fillId="0" borderId="11">
      <alignment horizontal="right" vertical="center" shrinkToFit="1"/>
    </xf>
    <xf numFmtId="0" fontId="11" fillId="0" borderId="11">
      <alignment horizontal="left"/>
    </xf>
  </cellStyleXfs>
  <cellXfs count="30">
    <xf numFmtId="0" fontId="0" fillId="0" borderId="0" xfId="0"/>
    <xf numFmtId="0" fontId="0" fillId="0" borderId="0" xfId="0" applyProtection="1">
      <protection locked="0"/>
    </xf>
    <xf numFmtId="0" fontId="3" fillId="0" borderId="1" xfId="3" applyNumberFormat="1" applyProtection="1"/>
    <xf numFmtId="0" fontId="6" fillId="0" borderId="12" xfId="28" applyNumberFormat="1" applyProtection="1">
      <alignment horizontal="center" vertical="center"/>
    </xf>
    <xf numFmtId="49" fontId="6" fillId="0" borderId="4" xfId="30" applyProtection="1">
      <alignment horizontal="center" vertical="center"/>
    </xf>
    <xf numFmtId="0" fontId="6" fillId="0" borderId="13" xfId="31" applyNumberFormat="1" applyProtection="1">
      <alignment horizontal="left" wrapText="1"/>
    </xf>
    <xf numFmtId="4" fontId="6" fillId="0" borderId="15" xfId="34" applyProtection="1">
      <alignment horizontal="right" vertical="center" shrinkToFit="1"/>
    </xf>
    <xf numFmtId="4" fontId="6" fillId="0" borderId="16" xfId="35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1" xfId="39" applyProtection="1">
      <alignment horizontal="center" vertical="center"/>
    </xf>
    <xf numFmtId="165" fontId="6" fillId="0" borderId="11" xfId="40" applyProtection="1">
      <alignment horizontal="right" vertical="center" shrinkToFit="1"/>
    </xf>
    <xf numFmtId="49" fontId="6" fillId="0" borderId="19" xfId="4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" fontId="6" fillId="0" borderId="22" xfId="45" applyProtection="1">
      <alignment horizontal="right" shrinkToFit="1"/>
    </xf>
    <xf numFmtId="4" fontId="6" fillId="0" borderId="23" xfId="46" applyProtection="1">
      <alignment horizontal="right" shrinkToFit="1"/>
    </xf>
    <xf numFmtId="0" fontId="10" fillId="0" borderId="13" xfId="56" applyNumberFormat="1" applyProtection="1">
      <alignment horizontal="left" wrapText="1"/>
    </xf>
    <xf numFmtId="4" fontId="10" fillId="0" borderId="15" xfId="59" applyProtection="1">
      <alignment horizontal="right" shrinkToFit="1"/>
    </xf>
    <xf numFmtId="0" fontId="10" fillId="0" borderId="33" xfId="73" applyNumberFormat="1" applyProtection="1">
      <alignment horizontal="left" wrapText="1"/>
    </xf>
    <xf numFmtId="2" fontId="10" fillId="0" borderId="35" xfId="76" applyProtection="1">
      <alignment horizontal="center" shrinkToFit="1"/>
    </xf>
    <xf numFmtId="4" fontId="10" fillId="0" borderId="35" xfId="77" applyProtection="1">
      <alignment horizontal="right" shrinkToFit="1"/>
    </xf>
    <xf numFmtId="165" fontId="10" fillId="0" borderId="29" xfId="95" applyProtection="1">
      <alignment horizontal="right" vertical="center" shrinkToFit="1"/>
    </xf>
    <xf numFmtId="165" fontId="10" fillId="0" borderId="30" xfId="96" applyProtection="1">
      <alignment horizontal="right" vertical="center" shrinkToFit="1"/>
    </xf>
    <xf numFmtId="49" fontId="6" fillId="0" borderId="11" xfId="27" applyProtection="1">
      <alignment horizontal="center" vertical="top" wrapText="1"/>
      <protection locked="0"/>
    </xf>
    <xf numFmtId="49" fontId="6" fillId="0" borderId="11" xfId="27" applyProtection="1">
      <alignment horizontal="center" vertical="top" wrapText="1"/>
    </xf>
    <xf numFmtId="49" fontId="6" fillId="0" borderId="11" xfId="27" applyProtection="1">
      <alignment horizontal="center" vertical="top" wrapText="1"/>
      <protection locked="0"/>
    </xf>
    <xf numFmtId="0" fontId="6" fillId="0" borderId="11" xfId="26" applyNumberFormat="1" applyProtection="1">
      <alignment horizontal="center" vertical="top" wrapText="1"/>
    </xf>
    <xf numFmtId="0" fontId="6" fillId="0" borderId="11" xfId="26" applyProtection="1">
      <alignment horizontal="center" vertical="top" wrapText="1"/>
      <protection locked="0"/>
    </xf>
    <xf numFmtId="0" fontId="16" fillId="0" borderId="1" xfId="4" applyNumberFormat="1" applyFont="1" applyBorder="1" applyAlignment="1" applyProtection="1">
      <alignment horizontal="center" vertical="top" wrapText="1"/>
    </xf>
    <xf numFmtId="0" fontId="4" fillId="0" borderId="1" xfId="4" applyNumberFormat="1" applyBorder="1" applyAlignment="1" applyProtection="1">
      <alignment horizontal="center" vertical="top" wrapText="1"/>
    </xf>
    <xf numFmtId="0" fontId="4" fillId="0" borderId="48" xfId="4" applyNumberFormat="1" applyBorder="1" applyAlignment="1" applyProtection="1">
      <alignment horizontal="center" vertical="top" wrapText="1"/>
    </xf>
  </cellXfs>
  <cellStyles count="182">
    <cellStyle name="br" xfId="170"/>
    <cellStyle name="col" xfId="169"/>
    <cellStyle name="st180" xfId="166"/>
    <cellStyle name="style0" xfId="171"/>
    <cellStyle name="td" xfId="172"/>
    <cellStyle name="tr" xfId="168"/>
    <cellStyle name="xl100" xfId="60"/>
    <cellStyle name="xl101" xfId="65"/>
    <cellStyle name="xl102" xfId="70"/>
    <cellStyle name="xl103" xfId="78"/>
    <cellStyle name="xl104" xfId="82"/>
    <cellStyle name="xl105" xfId="87"/>
    <cellStyle name="xl106" xfId="91"/>
    <cellStyle name="xl107" xfId="97"/>
    <cellStyle name="xl108" xfId="100"/>
    <cellStyle name="xl109" xfId="101"/>
    <cellStyle name="xl110" xfId="106"/>
    <cellStyle name="xl111" xfId="176"/>
    <cellStyle name="xl112" xfId="109"/>
    <cellStyle name="xl113" xfId="111"/>
    <cellStyle name="xl114" xfId="116"/>
    <cellStyle name="xl115" xfId="119"/>
    <cellStyle name="xl116" xfId="123"/>
    <cellStyle name="xl117" xfId="129"/>
    <cellStyle name="xl118" xfId="133"/>
    <cellStyle name="xl119" xfId="134"/>
    <cellStyle name="xl120" xfId="135"/>
    <cellStyle name="xl121" xfId="148"/>
    <cellStyle name="xl122" xfId="177"/>
    <cellStyle name="xl123" xfId="152"/>
    <cellStyle name="xl124" xfId="154"/>
    <cellStyle name="xl125" xfId="157"/>
    <cellStyle name="xl126" xfId="161"/>
    <cellStyle name="xl127" xfId="165"/>
    <cellStyle name="xl128" xfId="167"/>
    <cellStyle name="xl129" xfId="83"/>
    <cellStyle name="xl130" xfId="88"/>
    <cellStyle name="xl131" xfId="92"/>
    <cellStyle name="xl132" xfId="93"/>
    <cellStyle name="xl133" xfId="102"/>
    <cellStyle name="xl134" xfId="112"/>
    <cellStyle name="xl135" xfId="117"/>
    <cellStyle name="xl136" xfId="120"/>
    <cellStyle name="xl137" xfId="124"/>
    <cellStyle name="xl138" xfId="130"/>
    <cellStyle name="xl139" xfId="136"/>
    <cellStyle name="xl140" xfId="137"/>
    <cellStyle name="xl141" xfId="141"/>
    <cellStyle name="xl142" xfId="144"/>
    <cellStyle name="xl143" xfId="178"/>
    <cellStyle name="xl144" xfId="153"/>
    <cellStyle name="xl145" xfId="84"/>
    <cellStyle name="xl146" xfId="89"/>
    <cellStyle name="xl147" xfId="94"/>
    <cellStyle name="xl148" xfId="103"/>
    <cellStyle name="xl149" xfId="113"/>
    <cellStyle name="xl150" xfId="118"/>
    <cellStyle name="xl151" xfId="121"/>
    <cellStyle name="xl152" xfId="138"/>
    <cellStyle name="xl153" xfId="132"/>
    <cellStyle name="xl154" xfId="179"/>
    <cellStyle name="xl155" xfId="155"/>
    <cellStyle name="xl156" xfId="156"/>
    <cellStyle name="xl157" xfId="158"/>
    <cellStyle name="xl158" xfId="162"/>
    <cellStyle name="xl159" xfId="163"/>
    <cellStyle name="xl160" xfId="164"/>
    <cellStyle name="xl161" xfId="85"/>
    <cellStyle name="xl162" xfId="95"/>
    <cellStyle name="xl163" xfId="104"/>
    <cellStyle name="xl164" xfId="131"/>
    <cellStyle name="xl165" xfId="139"/>
    <cellStyle name="xl166" xfId="142"/>
    <cellStyle name="xl167" xfId="145"/>
    <cellStyle name="xl168" xfId="149"/>
    <cellStyle name="xl169" xfId="180"/>
    <cellStyle name="xl170" xfId="159"/>
    <cellStyle name="xl171" xfId="86"/>
    <cellStyle name="xl172" xfId="108"/>
    <cellStyle name="xl173" xfId="114"/>
    <cellStyle name="xl174" xfId="125"/>
    <cellStyle name="xl175" xfId="126"/>
    <cellStyle name="xl176" xfId="146"/>
    <cellStyle name="xl177" xfId="150"/>
    <cellStyle name="xl178" xfId="127"/>
    <cellStyle name="xl179" xfId="81"/>
    <cellStyle name="xl180" xfId="90"/>
    <cellStyle name="xl181" xfId="98"/>
    <cellStyle name="xl182" xfId="122"/>
    <cellStyle name="xl183" xfId="128"/>
    <cellStyle name="xl184" xfId="160"/>
    <cellStyle name="xl185" xfId="96"/>
    <cellStyle name="xl186" xfId="99"/>
    <cellStyle name="xl187" xfId="105"/>
    <cellStyle name="xl188" xfId="107"/>
    <cellStyle name="xl189" xfId="110"/>
    <cellStyle name="xl190" xfId="115"/>
    <cellStyle name="xl191" xfId="140"/>
    <cellStyle name="xl192" xfId="143"/>
    <cellStyle name="xl193" xfId="147"/>
    <cellStyle name="xl194" xfId="151"/>
    <cellStyle name="xl195" xfId="181"/>
    <cellStyle name="xl21" xfId="17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174"/>
    <cellStyle name="xl37" xfId="33"/>
    <cellStyle name="xl38" xfId="38"/>
    <cellStyle name="xl39" xfId="44"/>
    <cellStyle name="xl40" xfId="6"/>
    <cellStyle name="xl41" xfId="18"/>
    <cellStyle name="xl42" xfId="27"/>
    <cellStyle name="xl43" xfId="30"/>
    <cellStyle name="xl44" xfId="34"/>
    <cellStyle name="xl45" xfId="39"/>
    <cellStyle name="xl46" xfId="45"/>
    <cellStyle name="xl47" xfId="40"/>
    <cellStyle name="xl48" xfId="3"/>
    <cellStyle name="xl49" xfId="22"/>
    <cellStyle name="xl50" xfId="5"/>
    <cellStyle name="xl51" xfId="9"/>
    <cellStyle name="xl52" xfId="11"/>
    <cellStyle name="xl53" xfId="14"/>
    <cellStyle name="xl54" xfId="16"/>
    <cellStyle name="xl55" xfId="2"/>
    <cellStyle name="xl56" xfId="7"/>
    <cellStyle name="xl57" xfId="10"/>
    <cellStyle name="xl58" xfId="12"/>
    <cellStyle name="xl59" xfId="15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175"/>
    <cellStyle name="xl79" xfId="51"/>
    <cellStyle name="xl80" xfId="54"/>
    <cellStyle name="xl81" xfId="57"/>
    <cellStyle name="xl82" xfId="62"/>
    <cellStyle name="xl83" xfId="67"/>
    <cellStyle name="xl84" xfId="72"/>
    <cellStyle name="xl85" xfId="74"/>
    <cellStyle name="xl86" xfId="80"/>
    <cellStyle name="xl87" xfId="58"/>
    <cellStyle name="xl88" xfId="63"/>
    <cellStyle name="xl89" xfId="68"/>
    <cellStyle name="xl90" xfId="75"/>
    <cellStyle name="xl91" xfId="52"/>
    <cellStyle name="xl92" xfId="55"/>
    <cellStyle name="xl93" xfId="59"/>
    <cellStyle name="xl94" xfId="64"/>
    <cellStyle name="xl95" xfId="69"/>
    <cellStyle name="xl96" xfId="76"/>
    <cellStyle name="xl97" xfId="77"/>
    <cellStyle name="xl98" xfId="47"/>
    <cellStyle name="xl99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3"/>
  <sheetViews>
    <sheetView tabSelected="1" zoomScaleNormal="100" workbookViewId="0">
      <selection activeCell="D22" sqref="D22"/>
    </sheetView>
  </sheetViews>
  <sheetFormatPr defaultRowHeight="15"/>
  <cols>
    <col min="1" max="1" width="31.7109375" style="1" customWidth="1"/>
    <col min="2" max="2" width="16.42578125" style="1" customWidth="1"/>
    <col min="3" max="3" width="14.5703125" style="1" customWidth="1"/>
    <col min="4" max="4" width="15.42578125" style="1" customWidth="1"/>
    <col min="5" max="5" width="9.140625" style="1" customWidth="1"/>
    <col min="6" max="16384" width="9.140625" style="1"/>
  </cols>
  <sheetData>
    <row r="1" spans="1:5" ht="13.5" customHeight="1">
      <c r="A1" s="27" t="s">
        <v>21</v>
      </c>
      <c r="B1" s="28"/>
      <c r="C1" s="28"/>
      <c r="D1" s="28"/>
      <c r="E1" s="2"/>
    </row>
    <row r="2" spans="1:5" ht="13.5" customHeight="1">
      <c r="A2" s="28"/>
      <c r="B2" s="28"/>
      <c r="C2" s="28"/>
      <c r="D2" s="28"/>
      <c r="E2" s="2"/>
    </row>
    <row r="3" spans="1:5" ht="14.1" customHeight="1">
      <c r="A3" s="28"/>
      <c r="B3" s="28"/>
      <c r="C3" s="28"/>
      <c r="D3" s="28"/>
      <c r="E3" s="2"/>
    </row>
    <row r="4" spans="1:5" ht="14.1" customHeight="1">
      <c r="A4" s="28"/>
      <c r="B4" s="28"/>
      <c r="C4" s="28"/>
      <c r="D4" s="28"/>
      <c r="E4" s="2"/>
    </row>
    <row r="5" spans="1:5" ht="12.75" customHeight="1">
      <c r="A5" s="29"/>
      <c r="B5" s="29"/>
      <c r="C5" s="29"/>
      <c r="D5" s="29"/>
      <c r="E5" s="2"/>
    </row>
    <row r="6" spans="1:5" ht="9.9499999999999993" customHeight="1">
      <c r="A6" s="25" t="s">
        <v>0</v>
      </c>
      <c r="B6" s="23" t="s">
        <v>1</v>
      </c>
      <c r="C6" s="22"/>
      <c r="D6" s="23" t="s">
        <v>2</v>
      </c>
      <c r="E6" s="2"/>
    </row>
    <row r="7" spans="1:5" ht="6" customHeight="1">
      <c r="A7" s="26"/>
      <c r="B7" s="24"/>
      <c r="C7" s="23" t="s">
        <v>3</v>
      </c>
      <c r="D7" s="24"/>
      <c r="E7" s="2"/>
    </row>
    <row r="8" spans="1:5" ht="15" customHeight="1">
      <c r="A8" s="26"/>
      <c r="B8" s="24"/>
      <c r="C8" s="24"/>
      <c r="D8" s="24"/>
      <c r="E8" s="2"/>
    </row>
    <row r="9" spans="1:5" ht="12.95" customHeight="1">
      <c r="A9" s="26"/>
      <c r="B9" s="24"/>
      <c r="C9" s="24"/>
      <c r="D9" s="24"/>
      <c r="E9" s="2"/>
    </row>
    <row r="10" spans="1:5" ht="12.75" customHeight="1">
      <c r="A10" s="26"/>
      <c r="B10" s="24"/>
      <c r="C10" s="24"/>
      <c r="D10" s="24"/>
      <c r="E10" s="2"/>
    </row>
    <row r="11" spans="1:5" ht="15.75" thickBot="1">
      <c r="A11" s="3">
        <v>1</v>
      </c>
      <c r="B11" s="4" t="s">
        <v>4</v>
      </c>
      <c r="C11" s="4" t="s">
        <v>5</v>
      </c>
      <c r="D11" s="4" t="s">
        <v>6</v>
      </c>
      <c r="E11" s="2"/>
    </row>
    <row r="12" spans="1:5">
      <c r="A12" s="5" t="s">
        <v>7</v>
      </c>
      <c r="B12" s="6">
        <f>321655436.8/1000</f>
        <v>321655.43680000002</v>
      </c>
      <c r="C12" s="6">
        <f>94586673.6/1000</f>
        <v>94586.673599999995</v>
      </c>
      <c r="D12" s="7" t="s">
        <v>8</v>
      </c>
      <c r="E12" s="2"/>
    </row>
    <row r="13" spans="1:5">
      <c r="A13" s="8" t="s">
        <v>9</v>
      </c>
      <c r="B13" s="9"/>
      <c r="C13" s="10"/>
      <c r="D13" s="11"/>
      <c r="E13" s="2"/>
    </row>
    <row r="14" spans="1:5" ht="51" customHeight="1" thickBot="1">
      <c r="A14" s="12" t="s">
        <v>10</v>
      </c>
      <c r="B14" s="13">
        <f>1190000/1000</f>
        <v>1190</v>
      </c>
      <c r="C14" s="13" t="s">
        <v>8</v>
      </c>
      <c r="D14" s="14">
        <f>1190000/1000</f>
        <v>1190</v>
      </c>
      <c r="E14" s="2"/>
    </row>
    <row r="15" spans="1:5" ht="46.5" thickBot="1">
      <c r="A15" s="12" t="s">
        <v>11</v>
      </c>
      <c r="B15" s="13">
        <f>890000/1000</f>
        <v>890</v>
      </c>
      <c r="C15" s="13" t="s">
        <v>8</v>
      </c>
      <c r="D15" s="14">
        <f>890000/1000</f>
        <v>890</v>
      </c>
      <c r="E15" s="2"/>
    </row>
    <row r="16" spans="1:5" ht="35.25" thickBot="1">
      <c r="A16" s="12" t="s">
        <v>12</v>
      </c>
      <c r="B16" s="13">
        <f>300000/1000</f>
        <v>300</v>
      </c>
      <c r="C16" s="13" t="s">
        <v>8</v>
      </c>
      <c r="D16" s="14">
        <f>300000/1000</f>
        <v>300</v>
      </c>
      <c r="E16" s="2"/>
    </row>
    <row r="17" spans="1:5" ht="35.25" thickBot="1">
      <c r="A17" s="12" t="s">
        <v>13</v>
      </c>
      <c r="B17" s="13">
        <f>320465436.8/1000</f>
        <v>320465.43680000002</v>
      </c>
      <c r="C17" s="13">
        <f>94586673.6/1000</f>
        <v>94586.673599999995</v>
      </c>
      <c r="D17" s="14">
        <f>225878763.2/1000</f>
        <v>225878.76319999999</v>
      </c>
      <c r="E17" s="2"/>
    </row>
    <row r="18" spans="1:5" ht="24" thickBot="1">
      <c r="A18" s="12" t="s">
        <v>14</v>
      </c>
      <c r="B18" s="13">
        <f>117426700/1000</f>
        <v>117426.7</v>
      </c>
      <c r="C18" s="13">
        <f>35228010/1000</f>
        <v>35228.01</v>
      </c>
      <c r="D18" s="14">
        <f>82198690/1000</f>
        <v>82198.69</v>
      </c>
    </row>
    <row r="19" spans="1:5" ht="24" thickBot="1">
      <c r="A19" s="12" t="s">
        <v>15</v>
      </c>
      <c r="B19" s="13">
        <f>195264600/1000</f>
        <v>195264.6</v>
      </c>
      <c r="C19" s="13">
        <f>58579380/1000</f>
        <v>58579.38</v>
      </c>
      <c r="D19" s="14">
        <f>136685220/1000</f>
        <v>136685.22</v>
      </c>
      <c r="E19" s="2"/>
    </row>
    <row r="20" spans="1:5" ht="15.75" thickBot="1">
      <c r="A20" s="12" t="s">
        <v>16</v>
      </c>
      <c r="B20" s="13">
        <f>7774136.8/1000</f>
        <v>7774.1368000000002</v>
      </c>
      <c r="C20" s="13">
        <f>779283.6/1000</f>
        <v>779.28359999999998</v>
      </c>
      <c r="D20" s="14">
        <f>6994853.2/1000</f>
        <v>6994.8532000000005</v>
      </c>
    </row>
    <row r="21" spans="1:5" ht="15.75" thickBot="1">
      <c r="A21" s="15" t="s">
        <v>17</v>
      </c>
      <c r="B21" s="16">
        <f>560970976.9/1000</f>
        <v>560970.97690000001</v>
      </c>
      <c r="C21" s="16">
        <f>92463844.1/1000</f>
        <v>92463.844099999988</v>
      </c>
      <c r="D21" s="16">
        <f>468507132.8/1000</f>
        <v>468507.13280000002</v>
      </c>
    </row>
    <row r="22" spans="1:5" ht="24" thickBot="1">
      <c r="A22" s="17" t="s">
        <v>19</v>
      </c>
      <c r="B22" s="18" t="s">
        <v>18</v>
      </c>
      <c r="C22" s="19">
        <f>2122829.5/1000</f>
        <v>2122.8294999999998</v>
      </c>
      <c r="D22" s="14"/>
    </row>
    <row r="23" spans="1:5" ht="23.25">
      <c r="A23" s="15" t="s">
        <v>20</v>
      </c>
      <c r="B23" s="20" t="s">
        <v>8</v>
      </c>
      <c r="C23" s="20">
        <f>-2122829.5/1000</f>
        <v>-2122.8294999999998</v>
      </c>
      <c r="D23" s="21" t="s">
        <v>8</v>
      </c>
    </row>
  </sheetData>
  <mergeCells count="5">
    <mergeCell ref="A1:D5"/>
    <mergeCell ref="D6:D10"/>
    <mergeCell ref="C7:C10"/>
    <mergeCell ref="A6:A10"/>
    <mergeCell ref="B6:B10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894A1F1-EBC8-48D9-AFBD-82ECCA5339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dcterms:created xsi:type="dcterms:W3CDTF">2019-10-29T07:27:05Z</dcterms:created>
  <dcterms:modified xsi:type="dcterms:W3CDTF">2019-10-29T08:14:17Z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SV_0503127M_2017_2.xlsx</vt:lpwstr>
  </property>
  <property fmtid="{D5CDD505-2E9C-101B-9397-08002B2CF9AE}" pid="3" name="Название отчета">
    <vt:lpwstr>SV_0503127M_2017_2.xlsx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SV_0503127M_2017</vt:lpwstr>
  </property>
  <property fmtid="{D5CDD505-2E9C-101B-9397-08002B2CF9AE}" pid="11" name="Локальная база">
    <vt:lpwstr>не используется</vt:lpwstr>
  </property>
</Properties>
</file>